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d76fbfc82442ee3/Documenten/"/>
    </mc:Choice>
  </mc:AlternateContent>
  <bookViews>
    <workbookView xWindow="0" yWindow="0" windowWidth="23040" windowHeight="9084" activeTab="1"/>
  </bookViews>
  <sheets>
    <sheet name="Blad1" sheetId="1" r:id="rId1"/>
    <sheet name="Blad2" sheetId="2" r:id="rId2"/>
  </sheets>
  <externalReferences>
    <externalReference r:id="rId3"/>
  </externalReferenc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1" i="2" l="1"/>
  <c r="K21" i="2"/>
  <c r="L20" i="2"/>
  <c r="K20" i="2"/>
  <c r="L19" i="2"/>
  <c r="K19" i="2"/>
  <c r="D19" i="2"/>
  <c r="L18" i="2"/>
  <c r="K18" i="2"/>
  <c r="F18" i="2"/>
  <c r="E18" i="2"/>
  <c r="D18" i="2"/>
  <c r="L17" i="2"/>
  <c r="L22" i="2" s="1"/>
  <c r="K17" i="2"/>
  <c r="K22" i="2" s="1"/>
  <c r="F17" i="2"/>
  <c r="F19" i="2" s="1"/>
  <c r="E17" i="2"/>
  <c r="E19" i="2" s="1"/>
  <c r="D17" i="2"/>
  <c r="E14" i="2"/>
  <c r="F13" i="2"/>
  <c r="E13" i="2"/>
  <c r="D13" i="2"/>
  <c r="L12" i="2"/>
  <c r="K12" i="2"/>
  <c r="F12" i="2"/>
  <c r="D12" i="2"/>
  <c r="L11" i="2"/>
  <c r="K11" i="2"/>
  <c r="F11" i="2"/>
  <c r="E11" i="2"/>
  <c r="D11" i="2"/>
  <c r="L10" i="2"/>
  <c r="L13" i="2" s="1"/>
  <c r="L25" i="2" s="1"/>
  <c r="K10" i="2"/>
  <c r="K13" i="2" s="1"/>
  <c r="K25" i="2" s="1"/>
  <c r="F10" i="2"/>
  <c r="F14" i="2" s="1"/>
  <c r="F25" i="2" s="1"/>
  <c r="E10" i="2"/>
  <c r="D10" i="2"/>
  <c r="D14" i="2" s="1"/>
  <c r="D25" i="2" s="1"/>
  <c r="L5" i="2"/>
  <c r="J54" i="1"/>
  <c r="D54" i="1"/>
  <c r="G53" i="1"/>
  <c r="G54" i="1" s="1"/>
  <c r="F53" i="1"/>
  <c r="H53" i="1" s="1"/>
  <c r="G52" i="1"/>
  <c r="F52" i="1"/>
  <c r="F54" i="1" s="1"/>
  <c r="J50" i="1"/>
  <c r="J56" i="1" s="1"/>
  <c r="D50" i="1"/>
  <c r="D56" i="1" s="1"/>
  <c r="J49" i="1"/>
  <c r="G49" i="1"/>
  <c r="F49" i="1"/>
  <c r="H49" i="1" s="1"/>
  <c r="G48" i="1"/>
  <c r="G50" i="1" s="1"/>
  <c r="G56" i="1" s="1"/>
  <c r="F48" i="1"/>
  <c r="H48" i="1" s="1"/>
  <c r="F45" i="1"/>
  <c r="G39" i="1"/>
  <c r="J37" i="1"/>
  <c r="H37" i="1"/>
  <c r="G37" i="1"/>
  <c r="E37" i="1"/>
  <c r="D37" i="1"/>
  <c r="H36" i="1"/>
  <c r="F36" i="1"/>
  <c r="F35" i="1"/>
  <c r="H35" i="1" s="1"/>
  <c r="H34" i="1"/>
  <c r="F34" i="1"/>
  <c r="F33" i="1"/>
  <c r="H33" i="1" s="1"/>
  <c r="H32" i="1"/>
  <c r="F32" i="1"/>
  <c r="H31" i="1"/>
  <c r="F30" i="1"/>
  <c r="H30" i="1" s="1"/>
  <c r="H29" i="1"/>
  <c r="F29" i="1"/>
  <c r="H28" i="1"/>
  <c r="H27" i="1"/>
  <c r="F27" i="1"/>
  <c r="F26" i="1"/>
  <c r="H26" i="1" s="1"/>
  <c r="H25" i="1"/>
  <c r="H24" i="1"/>
  <c r="F23" i="1"/>
  <c r="H23" i="1" s="1"/>
  <c r="H22" i="1"/>
  <c r="F22" i="1"/>
  <c r="F21" i="1"/>
  <c r="H21" i="1" s="1"/>
  <c r="H20" i="1"/>
  <c r="F20" i="1"/>
  <c r="F19" i="1"/>
  <c r="H19" i="1" s="1"/>
  <c r="H18" i="1"/>
  <c r="F18" i="1"/>
  <c r="F17" i="1"/>
  <c r="H17" i="1" s="1"/>
  <c r="J15" i="1"/>
  <c r="J39" i="1" s="1"/>
  <c r="G15" i="1"/>
  <c r="D15" i="1"/>
  <c r="D39" i="1" s="1"/>
  <c r="H14" i="1"/>
  <c r="F14" i="1"/>
  <c r="F13" i="1"/>
  <c r="H13" i="1" s="1"/>
  <c r="H12" i="1"/>
  <c r="F12" i="1"/>
  <c r="F11" i="1"/>
  <c r="H11" i="1" s="1"/>
  <c r="H10" i="1"/>
  <c r="F10" i="1"/>
  <c r="F9" i="1"/>
  <c r="F15" i="1" s="1"/>
  <c r="H8" i="1"/>
  <c r="F8" i="1"/>
  <c r="E25" i="2" l="1"/>
  <c r="F39" i="1"/>
  <c r="H39" i="1" s="1"/>
  <c r="H15" i="1"/>
  <c r="H50" i="1"/>
  <c r="F50" i="1"/>
  <c r="F56" i="1" s="1"/>
  <c r="H9" i="1"/>
  <c r="H52" i="1"/>
  <c r="H54" i="1" s="1"/>
  <c r="H56" i="1" l="1"/>
</calcChain>
</file>

<file path=xl/sharedStrings.xml><?xml version="1.0" encoding="utf-8"?>
<sst xmlns="http://schemas.openxmlformats.org/spreadsheetml/2006/main" count="84" uniqueCount="75">
  <si>
    <t>ORV BREDA - Financiële verslaglegging 2016/2017</t>
  </si>
  <si>
    <t>Exploitatie-overzicht</t>
  </si>
  <si>
    <t>(bedragen in €)</t>
  </si>
  <si>
    <t>2015-2016</t>
  </si>
  <si>
    <t>2016-2017</t>
  </si>
  <si>
    <t>2017-2018</t>
  </si>
  <si>
    <t xml:space="preserve"> Realisatie</t>
  </si>
  <si>
    <t>Realisatie</t>
  </si>
  <si>
    <t>Begroting</t>
  </si>
  <si>
    <t>Verschil</t>
  </si>
  <si>
    <t>Opbrengsten:</t>
  </si>
  <si>
    <t>Contributie</t>
  </si>
  <si>
    <t>Inschrijfgeld Openings tournooi</t>
  </si>
  <si>
    <t>Inschrijfgeld Brabant Beker tournooi</t>
  </si>
  <si>
    <t>Rente</t>
  </si>
  <si>
    <t>Sponsoring en donaties</t>
  </si>
  <si>
    <t>Bijzondere opbrengsten</t>
  </si>
  <si>
    <t>Inschrijfgeld Beach tournooi</t>
  </si>
  <si>
    <t>Kosten:</t>
  </si>
  <si>
    <t>Aansprakelijkheidsverzekering</t>
  </si>
  <si>
    <t>Bankkosten</t>
  </si>
  <si>
    <t>Bestuurskosten</t>
  </si>
  <si>
    <t>Brabantbekertournooi</t>
  </si>
  <si>
    <t>Geschenken</t>
  </si>
  <si>
    <t>Internetprovider</t>
  </si>
  <si>
    <t>Jaarvergadering</t>
  </si>
  <si>
    <t>Kamer van Koophandel</t>
  </si>
  <si>
    <t>Onderhoud website</t>
  </si>
  <si>
    <t>Oninbare vorderingen</t>
  </si>
  <si>
    <t>Portokosten</t>
  </si>
  <si>
    <t>(Ver-)Nieuwbouw Website</t>
  </si>
  <si>
    <t>Prijzen klassenkampioen</t>
  </si>
  <si>
    <t>Reiskosten</t>
  </si>
  <si>
    <t>Scheidsrechterscursus</t>
  </si>
  <si>
    <t>Openingstournooi</t>
  </si>
  <si>
    <t>Beach tournooi</t>
  </si>
  <si>
    <t>Deelname overige tournooien</t>
  </si>
  <si>
    <t>Vergoeding internet- / telefoonkosten</t>
  </si>
  <si>
    <t>Overige kosten</t>
  </si>
  <si>
    <t>Exploitatiesaldo</t>
  </si>
  <si>
    <t>Tournooi-overzicht:</t>
  </si>
  <si>
    <t>verschil</t>
  </si>
  <si>
    <t xml:space="preserve">Opbrengsten </t>
  </si>
  <si>
    <t>Opbrengsten tournooien</t>
  </si>
  <si>
    <t>Opbrengsten Openingstournooi</t>
  </si>
  <si>
    <t>Opbrengsten Beach tournooi</t>
  </si>
  <si>
    <t>Totaal opbrengsten</t>
  </si>
  <si>
    <t>Kosten</t>
  </si>
  <si>
    <t>Kosten Openings tournooi</t>
  </si>
  <si>
    <t>Kosten Beach tournooi</t>
  </si>
  <si>
    <t>Totaal kosten</t>
  </si>
  <si>
    <t>Resultaat tournooien</t>
  </si>
  <si>
    <t>Balans</t>
  </si>
  <si>
    <t>Bezittingen</t>
  </si>
  <si>
    <t>Schulden</t>
  </si>
  <si>
    <t>Vlottende activa</t>
  </si>
  <si>
    <t>Vorderingen</t>
  </si>
  <si>
    <t>Eigen vermogen</t>
  </si>
  <si>
    <t>Nog te ontvangen contributie</t>
  </si>
  <si>
    <t>Risicoreserve</t>
  </si>
  <si>
    <t>Vooruitbetaalde toernooikosten</t>
  </si>
  <si>
    <t>Vrije reserve</t>
  </si>
  <si>
    <t>Vooruitbetaalde prijzen</t>
  </si>
  <si>
    <t>Resultaat boekjaar</t>
  </si>
  <si>
    <t>Nog te ontvangen inschrijfgelden</t>
  </si>
  <si>
    <t>Liquide middelen</t>
  </si>
  <si>
    <t>Overige schulden</t>
  </si>
  <si>
    <t>ING Bank, betaalrekening</t>
  </si>
  <si>
    <t>Nog te betalen declaraties</t>
  </si>
  <si>
    <t>ING Bank, spaarrekening</t>
  </si>
  <si>
    <t>Nog te betalen kosten (incl jaarvergadering)</t>
  </si>
  <si>
    <t>Vooruitontvangen contributies</t>
  </si>
  <si>
    <t>Vooruitontvangen inschrijfgeld toernooien</t>
  </si>
  <si>
    <t>Vaste Activa</t>
  </si>
  <si>
    <t>Reservering diverse nog te verwachten kosten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</si>
</sst>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43" formatCode="_ * #,##0.00_ ;_ * \-#,##0.00_ ;_ * &quot;-&quot;??_ ;_ @_ "/>
    <numFmt numFmtId="164" formatCode="_-* #,##0_-;_-* #,##0\-;_-* &quot;-&quot;_-;_-@_-"/>
    <numFmt numFmtId="165" formatCode="_ * #,##0_ ;_ * \-#,##0_ ;_ * &quot;-&quot;??_ ;_ @_ "/>
    <numFmt numFmtId="166" formatCode="dd/mm/yy;@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7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/>
    <xf numFmtId="0" fontId="0" fillId="0" borderId="0" xfId="0" applyFill="1"/>
    <xf numFmtId="0" fontId="2" fillId="2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4" fillId="0" borderId="0" xfId="0" applyFont="1" applyBorder="1"/>
    <xf numFmtId="0" fontId="0" fillId="2" borderId="0" xfId="0" applyFill="1"/>
    <xf numFmtId="0" fontId="0" fillId="3" borderId="0" xfId="0" applyFill="1"/>
    <xf numFmtId="0" fontId="0" fillId="4" borderId="0" xfId="0" applyFill="1"/>
    <xf numFmtId="164" fontId="0" fillId="2" borderId="0" xfId="0" applyNumberFormat="1" applyFill="1"/>
    <xf numFmtId="164" fontId="0" fillId="0" borderId="0" xfId="0" applyNumberFormat="1" applyFill="1"/>
    <xf numFmtId="164" fontId="0" fillId="3" borderId="0" xfId="0" applyNumberFormat="1" applyFill="1"/>
    <xf numFmtId="164" fontId="0" fillId="4" borderId="0" xfId="0" applyNumberFormat="1" applyFill="1"/>
    <xf numFmtId="164" fontId="0" fillId="2" borderId="7" xfId="0" applyNumberFormat="1" applyFill="1" applyBorder="1"/>
    <xf numFmtId="164" fontId="0" fillId="0" borderId="7" xfId="0" applyNumberFormat="1" applyFill="1" applyBorder="1"/>
    <xf numFmtId="164" fontId="0" fillId="3" borderId="7" xfId="0" applyNumberFormat="1" applyFill="1" applyBorder="1"/>
    <xf numFmtId="164" fontId="0" fillId="4" borderId="7" xfId="0" applyNumberFormat="1" applyFill="1" applyBorder="1"/>
    <xf numFmtId="164" fontId="2" fillId="3" borderId="0" xfId="0" applyNumberFormat="1" applyFont="1" applyFill="1" applyBorder="1"/>
    <xf numFmtId="164" fontId="2" fillId="0" borderId="0" xfId="0" applyNumberFormat="1" applyFont="1" applyBorder="1"/>
    <xf numFmtId="164" fontId="2" fillId="4" borderId="0" xfId="0" applyNumberFormat="1" applyFont="1" applyFill="1" applyBorder="1"/>
    <xf numFmtId="164" fontId="2" fillId="0" borderId="0" xfId="0" applyNumberFormat="1" applyFont="1" applyFill="1" applyBorder="1"/>
    <xf numFmtId="0" fontId="3" fillId="0" borderId="0" xfId="0" applyFont="1" applyBorder="1"/>
    <xf numFmtId="0" fontId="0" fillId="0" borderId="0" xfId="0" applyBorder="1"/>
    <xf numFmtId="0" fontId="0" fillId="2" borderId="0" xfId="0" applyFill="1" applyBorder="1"/>
    <xf numFmtId="0" fontId="0" fillId="3" borderId="0" xfId="0" applyFill="1" applyBorder="1"/>
    <xf numFmtId="0" fontId="0" fillId="0" borderId="0" xfId="0" applyFill="1" applyBorder="1"/>
    <xf numFmtId="0" fontId="0" fillId="4" borderId="0" xfId="0" applyFill="1" applyBorder="1"/>
    <xf numFmtId="0" fontId="5" fillId="0" borderId="0" xfId="0" applyFont="1"/>
    <xf numFmtId="164" fontId="0" fillId="0" borderId="0" xfId="0" applyNumberFormat="1" applyFill="1" applyBorder="1"/>
    <xf numFmtId="164" fontId="2" fillId="3" borderId="9" xfId="0" applyNumberFormat="1" applyFont="1" applyFill="1" applyBorder="1"/>
    <xf numFmtId="164" fontId="2" fillId="4" borderId="9" xfId="0" applyNumberFormat="1" applyFont="1" applyFill="1" applyBorder="1"/>
    <xf numFmtId="164" fontId="2" fillId="0" borderId="9" xfId="0" applyNumberFormat="1" applyFont="1" applyFill="1" applyBorder="1"/>
    <xf numFmtId="164" fontId="2" fillId="3" borderId="10" xfId="0" applyNumberFormat="1" applyFont="1" applyFill="1" applyBorder="1"/>
    <xf numFmtId="164" fontId="2" fillId="0" borderId="10" xfId="0" applyNumberFormat="1" applyFont="1" applyBorder="1"/>
    <xf numFmtId="164" fontId="2" fillId="4" borderId="10" xfId="0" applyNumberFormat="1" applyFont="1" applyFill="1" applyBorder="1"/>
    <xf numFmtId="164" fontId="2" fillId="0" borderId="10" xfId="0" applyNumberFormat="1" applyFont="1" applyFill="1" applyBorder="1"/>
    <xf numFmtId="0" fontId="3" fillId="0" borderId="0" xfId="0" applyFont="1" applyFill="1" applyBorder="1"/>
    <xf numFmtId="164" fontId="0" fillId="0" borderId="0" xfId="0" applyNumberFormat="1"/>
    <xf numFmtId="165" fontId="0" fillId="2" borderId="0" xfId="1" applyNumberFormat="1" applyFont="1" applyFill="1"/>
    <xf numFmtId="165" fontId="0" fillId="0" borderId="0" xfId="1" applyNumberFormat="1" applyFont="1"/>
    <xf numFmtId="165" fontId="0" fillId="3" borderId="0" xfId="1" applyNumberFormat="1" applyFont="1" applyFill="1"/>
    <xf numFmtId="165" fontId="0" fillId="4" borderId="0" xfId="1" applyNumberFormat="1" applyFont="1" applyFill="1"/>
    <xf numFmtId="165" fontId="0" fillId="2" borderId="9" xfId="1" applyNumberFormat="1" applyFont="1" applyFill="1" applyBorder="1"/>
    <xf numFmtId="165" fontId="0" fillId="0" borderId="9" xfId="1" applyNumberFormat="1" applyFont="1" applyBorder="1"/>
    <xf numFmtId="165" fontId="0" fillId="3" borderId="9" xfId="1" applyNumberFormat="1" applyFont="1" applyFill="1" applyBorder="1"/>
    <xf numFmtId="165" fontId="0" fillId="4" borderId="9" xfId="1" applyNumberFormat="1" applyFont="1" applyFill="1" applyBorder="1"/>
    <xf numFmtId="0" fontId="2" fillId="0" borderId="0" xfId="0" applyFont="1" applyFill="1"/>
    <xf numFmtId="0" fontId="3" fillId="0" borderId="0" xfId="0" applyFont="1" applyFill="1"/>
    <xf numFmtId="165" fontId="2" fillId="3" borderId="11" xfId="1" applyNumberFormat="1" applyFont="1" applyFill="1" applyBorder="1"/>
    <xf numFmtId="165" fontId="2" fillId="0" borderId="11" xfId="1" applyNumberFormat="1" applyFont="1" applyBorder="1"/>
    <xf numFmtId="0" fontId="0" fillId="0" borderId="0" xfId="0" applyFont="1" applyFill="1"/>
    <xf numFmtId="165" fontId="2" fillId="4" borderId="11" xfId="1" applyNumberFormat="1" applyFont="1" applyFill="1" applyBorder="1"/>
    <xf numFmtId="0" fontId="0" fillId="0" borderId="0" xfId="0" applyFont="1"/>
    <xf numFmtId="0" fontId="4" fillId="0" borderId="0" xfId="0" applyFont="1"/>
    <xf numFmtId="166" fontId="2" fillId="3" borderId="0" xfId="0" applyNumberFormat="1" applyFont="1" applyFill="1" applyAlignment="1">
      <alignment horizontal="center"/>
    </xf>
    <xf numFmtId="166" fontId="2" fillId="5" borderId="0" xfId="0" applyNumberFormat="1" applyFont="1" applyFill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5" borderId="0" xfId="0" applyFill="1"/>
    <xf numFmtId="41" fontId="0" fillId="3" borderId="0" xfId="0" applyNumberFormat="1" applyFill="1"/>
    <xf numFmtId="41" fontId="0" fillId="5" borderId="0" xfId="0" applyNumberFormat="1" applyFill="1"/>
    <xf numFmtId="41" fontId="0" fillId="3" borderId="0" xfId="0" applyNumberFormat="1" applyFill="1" applyBorder="1"/>
    <xf numFmtId="41" fontId="0" fillId="5" borderId="0" xfId="0" applyNumberFormat="1" applyFill="1" applyBorder="1"/>
    <xf numFmtId="41" fontId="0" fillId="3" borderId="12" xfId="0" applyNumberFormat="1" applyFill="1" applyBorder="1"/>
    <xf numFmtId="41" fontId="0" fillId="5" borderId="12" xfId="0" applyNumberFormat="1" applyFill="1" applyBorder="1"/>
    <xf numFmtId="164" fontId="0" fillId="0" borderId="12" xfId="0" applyNumberFormat="1" applyFill="1" applyBorder="1"/>
    <xf numFmtId="41" fontId="2" fillId="3" borderId="13" xfId="0" applyNumberFormat="1" applyFont="1" applyFill="1" applyBorder="1"/>
    <xf numFmtId="41" fontId="2" fillId="5" borderId="13" xfId="0" applyNumberFormat="1" applyFont="1" applyFill="1" applyBorder="1"/>
    <xf numFmtId="164" fontId="2" fillId="0" borderId="13" xfId="0" applyNumberFormat="1" applyFont="1" applyBorder="1"/>
    <xf numFmtId="0" fontId="2" fillId="0" borderId="0" xfId="0" applyFont="1" applyBorder="1"/>
    <xf numFmtId="164" fontId="0" fillId="0" borderId="12" xfId="0" applyNumberFormat="1" applyBorder="1"/>
    <xf numFmtId="41" fontId="2" fillId="3" borderId="0" xfId="0" applyNumberFormat="1" applyFont="1" applyFill="1" applyBorder="1"/>
    <xf numFmtId="41" fontId="2" fillId="5" borderId="0" xfId="0" applyNumberFormat="1" applyFont="1" applyFill="1" applyBorder="1"/>
    <xf numFmtId="41" fontId="2" fillId="3" borderId="14" xfId="0" applyNumberFormat="1" applyFont="1" applyFill="1" applyBorder="1"/>
    <xf numFmtId="41" fontId="2" fillId="5" borderId="14" xfId="0" applyNumberFormat="1" applyFont="1" applyFill="1" applyBorder="1"/>
    <xf numFmtId="164" fontId="2" fillId="0" borderId="14" xfId="0" applyNumberFormat="1" applyFont="1" applyBorder="1"/>
  </cellXfs>
  <cellStyles count="2">
    <cellStyle name="Komma" xfId="1" builtinId="3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iele%20verslaggeving%202016,2017%20rv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 VERSLAG EXPLOITATIE"/>
      <sheetName val="Blad1"/>
      <sheetName val="FIN VERSLAG BALANS"/>
      <sheetName val="vraagpunten"/>
      <sheetName val="1 - Seizoenoverzicht"/>
      <sheetName val="Blad2"/>
      <sheetName val="P3952367 zkl betaalrek"/>
      <sheetName val="Blad4"/>
      <sheetName val="P3952367 zkl spaarrek"/>
      <sheetName val="2 - Vorderingen"/>
      <sheetName val="3 - Liquide middelen"/>
      <sheetName val="4 - Eigen vermogen"/>
      <sheetName val="5 - Schulden"/>
      <sheetName val="6 - Contributie"/>
      <sheetName val="7a -Openingstournooi"/>
      <sheetName val="Blad3"/>
      <sheetName val="7b - Beachtournooi "/>
      <sheetName val="8 - Eindstand competitie"/>
      <sheetName val="9 - Verklaring kascommissie"/>
    </sheetNames>
    <sheetDataSet>
      <sheetData sheetId="0"/>
      <sheetData sheetId="1"/>
      <sheetData sheetId="2"/>
      <sheetData sheetId="3"/>
      <sheetData sheetId="4">
        <row r="16">
          <cell r="D16">
            <v>22.5</v>
          </cell>
          <cell r="G16">
            <v>0</v>
          </cell>
          <cell r="J16">
            <v>55</v>
          </cell>
        </row>
        <row r="18">
          <cell r="E18">
            <v>0</v>
          </cell>
          <cell r="G18">
            <v>0</v>
          </cell>
          <cell r="J18">
            <v>117</v>
          </cell>
        </row>
        <row r="19">
          <cell r="D19">
            <v>734.05</v>
          </cell>
          <cell r="J19">
            <v>650</v>
          </cell>
        </row>
        <row r="20">
          <cell r="E20">
            <v>0</v>
          </cell>
          <cell r="G20">
            <v>0</v>
          </cell>
          <cell r="J20">
            <v>0</v>
          </cell>
        </row>
        <row r="25">
          <cell r="D25">
            <v>2209.1499999999996</v>
          </cell>
          <cell r="E25">
            <v>1039.8399999999999</v>
          </cell>
          <cell r="J25">
            <v>3604</v>
          </cell>
        </row>
        <row r="26">
          <cell r="D26">
            <v>3108.6000000000004</v>
          </cell>
          <cell r="E26">
            <v>6000</v>
          </cell>
          <cell r="J26">
            <v>480</v>
          </cell>
        </row>
        <row r="37">
          <cell r="D37">
            <v>1000</v>
          </cell>
          <cell r="G37">
            <v>1000</v>
          </cell>
        </row>
        <row r="38">
          <cell r="D38">
            <v>2487.3900000000008</v>
          </cell>
          <cell r="E38">
            <v>1553.0100000000007</v>
          </cell>
        </row>
        <row r="39">
          <cell r="D39">
            <v>-410.58999999999969</v>
          </cell>
          <cell r="E39">
            <v>934.38</v>
          </cell>
        </row>
        <row r="43">
          <cell r="E43">
            <v>0</v>
          </cell>
          <cell r="G43">
            <v>0</v>
          </cell>
        </row>
        <row r="45">
          <cell r="E45">
            <v>250</v>
          </cell>
          <cell r="G45">
            <v>250</v>
          </cell>
        </row>
        <row r="46">
          <cell r="D46">
            <v>2497.5</v>
          </cell>
          <cell r="E46">
            <v>3052.5</v>
          </cell>
        </row>
        <row r="47">
          <cell r="E47">
            <v>0</v>
          </cell>
          <cell r="G47">
            <v>0</v>
          </cell>
        </row>
        <row r="49">
          <cell r="E49">
            <v>250</v>
          </cell>
          <cell r="G49">
            <v>250</v>
          </cell>
        </row>
        <row r="64">
          <cell r="D64">
            <v>120</v>
          </cell>
        </row>
        <row r="65">
          <cell r="E65">
            <v>0</v>
          </cell>
        </row>
        <row r="66">
          <cell r="D66">
            <v>8.6</v>
          </cell>
        </row>
        <row r="67">
          <cell r="E67">
            <v>0</v>
          </cell>
        </row>
        <row r="69">
          <cell r="E69">
            <v>0</v>
          </cell>
        </row>
        <row r="70">
          <cell r="D70">
            <v>850</v>
          </cell>
        </row>
        <row r="74">
          <cell r="D74">
            <v>423.5</v>
          </cell>
        </row>
        <row r="75">
          <cell r="D75">
            <v>152.32</v>
          </cell>
        </row>
        <row r="76">
          <cell r="D76">
            <v>142.83000000000001</v>
          </cell>
        </row>
        <row r="77">
          <cell r="E77">
            <v>0</v>
          </cell>
        </row>
        <row r="78">
          <cell r="E78">
            <v>150</v>
          </cell>
        </row>
        <row r="79">
          <cell r="D79">
            <v>66.549999999999983</v>
          </cell>
        </row>
        <row r="82">
          <cell r="D82">
            <v>300</v>
          </cell>
        </row>
        <row r="83">
          <cell r="E83">
            <v>0</v>
          </cell>
        </row>
        <row r="84">
          <cell r="E84">
            <v>0</v>
          </cell>
        </row>
        <row r="85">
          <cell r="D85">
            <v>314.7</v>
          </cell>
        </row>
        <row r="86">
          <cell r="E86">
            <v>0</v>
          </cell>
        </row>
        <row r="88">
          <cell r="D88">
            <v>318.20000000000005</v>
          </cell>
        </row>
        <row r="89">
          <cell r="D89">
            <v>2283.1999999999998</v>
          </cell>
        </row>
        <row r="90">
          <cell r="D90">
            <v>175</v>
          </cell>
        </row>
        <row r="92">
          <cell r="D92">
            <v>217.7</v>
          </cell>
        </row>
        <row r="102">
          <cell r="D102">
            <v>120</v>
          </cell>
        </row>
        <row r="104">
          <cell r="D104">
            <v>850</v>
          </cell>
        </row>
        <row r="109">
          <cell r="D109">
            <v>-318.20000000000005</v>
          </cell>
        </row>
        <row r="110">
          <cell r="D110">
            <v>-2283.1999999999998</v>
          </cell>
        </row>
      </sheetData>
      <sheetData sheetId="5"/>
      <sheetData sheetId="6">
        <row r="620">
          <cell r="Z620">
            <v>-38</v>
          </cell>
          <cell r="AA620">
            <v>-2.19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topLeftCell="A34" workbookViewId="0">
      <selection activeCell="B18" sqref="B18"/>
    </sheetView>
  </sheetViews>
  <sheetFormatPr defaultRowHeight="14.4" x14ac:dyDescent="0.3"/>
  <cols>
    <col min="1" max="1" width="6.109375" customWidth="1"/>
    <col min="2" max="2" width="36.5546875" customWidth="1"/>
    <col min="3" max="3" width="2.6640625" customWidth="1"/>
    <col min="4" max="4" width="15.6640625" customWidth="1"/>
    <col min="5" max="5" width="2.6640625" customWidth="1"/>
    <col min="6" max="7" width="15.6640625" customWidth="1"/>
    <col min="8" max="8" width="15.5546875" customWidth="1"/>
    <col min="9" max="9" width="2.6640625" style="4" customWidth="1"/>
    <col min="10" max="10" width="16.5546875" customWidth="1"/>
    <col min="13" max="14" width="13.44140625" customWidth="1"/>
  </cols>
  <sheetData>
    <row r="1" spans="1:10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3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</row>
    <row r="3" spans="1:10" x14ac:dyDescent="0.3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</row>
    <row r="4" spans="1:10" x14ac:dyDescent="0.3">
      <c r="A4" s="3"/>
    </row>
    <row r="5" spans="1:10" x14ac:dyDescent="0.3">
      <c r="D5" s="5" t="s">
        <v>3</v>
      </c>
      <c r="F5" s="6" t="s">
        <v>4</v>
      </c>
      <c r="G5" s="7"/>
      <c r="H5" s="8"/>
      <c r="J5" s="9" t="s">
        <v>5</v>
      </c>
    </row>
    <row r="6" spans="1:10" ht="15" customHeight="1" x14ac:dyDescent="0.3">
      <c r="D6" s="10" t="s">
        <v>6</v>
      </c>
      <c r="E6" s="11"/>
      <c r="F6" s="12" t="s">
        <v>7</v>
      </c>
      <c r="G6" s="13" t="s">
        <v>8</v>
      </c>
      <c r="H6" s="14" t="s">
        <v>9</v>
      </c>
      <c r="I6" s="15"/>
      <c r="J6" s="16" t="s">
        <v>8</v>
      </c>
    </row>
    <row r="7" spans="1:10" x14ac:dyDescent="0.3">
      <c r="A7" s="17" t="s">
        <v>10</v>
      </c>
      <c r="D7" s="18"/>
      <c r="F7" s="19"/>
      <c r="G7" s="19"/>
      <c r="H7" s="19"/>
      <c r="J7" s="20"/>
    </row>
    <row r="8" spans="1:10" x14ac:dyDescent="0.3">
      <c r="B8" t="s">
        <v>11</v>
      </c>
      <c r="D8" s="21">
        <v>3355</v>
      </c>
      <c r="E8" s="22"/>
      <c r="F8" s="23">
        <f>'[1]1 - Seizoenoverzicht'!E46</f>
        <v>3052.5</v>
      </c>
      <c r="G8" s="24">
        <v>3053</v>
      </c>
      <c r="H8" s="23">
        <f t="shared" ref="H8:H15" si="0">F8-G8</f>
        <v>-0.5</v>
      </c>
      <c r="I8" s="22"/>
      <c r="J8" s="24">
        <v>2497</v>
      </c>
    </row>
    <row r="9" spans="1:10" x14ac:dyDescent="0.3">
      <c r="B9" t="s">
        <v>12</v>
      </c>
      <c r="D9" s="21">
        <v>210</v>
      </c>
      <c r="E9" s="22"/>
      <c r="F9" s="23">
        <f>'[1]1 - Seizoenoverzicht'!D64</f>
        <v>120</v>
      </c>
      <c r="G9" s="24">
        <v>175</v>
      </c>
      <c r="H9" s="23">
        <f t="shared" si="0"/>
        <v>-55</v>
      </c>
      <c r="I9" s="22"/>
      <c r="J9" s="24">
        <v>120</v>
      </c>
    </row>
    <row r="10" spans="1:10" hidden="1" x14ac:dyDescent="0.3">
      <c r="B10" t="s">
        <v>13</v>
      </c>
      <c r="D10" s="21">
        <v>0</v>
      </c>
      <c r="E10" s="22"/>
      <c r="F10" s="23">
        <f>'[1]1 - Seizoenoverzicht'!E65</f>
        <v>0</v>
      </c>
      <c r="G10" s="24"/>
      <c r="H10" s="23">
        <f t="shared" si="0"/>
        <v>0</v>
      </c>
      <c r="I10" s="22"/>
      <c r="J10" s="24"/>
    </row>
    <row r="11" spans="1:10" x14ac:dyDescent="0.3">
      <c r="B11" t="s">
        <v>14</v>
      </c>
      <c r="D11" s="21">
        <v>14</v>
      </c>
      <c r="E11" s="22"/>
      <c r="F11" s="23">
        <f>'[1]1 - Seizoenoverzicht'!D66</f>
        <v>8.6</v>
      </c>
      <c r="G11" s="24">
        <v>17</v>
      </c>
      <c r="H11" s="23">
        <f t="shared" si="0"/>
        <v>-8.4</v>
      </c>
      <c r="I11" s="22"/>
      <c r="J11" s="24">
        <v>15</v>
      </c>
    </row>
    <row r="12" spans="1:10" hidden="1" x14ac:dyDescent="0.3">
      <c r="B12" t="s">
        <v>15</v>
      </c>
      <c r="D12" s="21">
        <v>0</v>
      </c>
      <c r="E12" s="22"/>
      <c r="F12" s="23">
        <f>'[1]1 - Seizoenoverzicht'!E67</f>
        <v>0</v>
      </c>
      <c r="G12" s="24"/>
      <c r="H12" s="23">
        <f t="shared" si="0"/>
        <v>0</v>
      </c>
      <c r="I12" s="22"/>
      <c r="J12" s="24"/>
    </row>
    <row r="13" spans="1:10" hidden="1" x14ac:dyDescent="0.3">
      <c r="B13" t="s">
        <v>16</v>
      </c>
      <c r="D13" s="21">
        <v>0</v>
      </c>
      <c r="E13" s="22"/>
      <c r="F13" s="23">
        <f>'[1]1 - Seizoenoverzicht'!E69</f>
        <v>0</v>
      </c>
      <c r="G13" s="24"/>
      <c r="H13" s="23">
        <f t="shared" si="0"/>
        <v>0</v>
      </c>
      <c r="I13" s="22"/>
      <c r="J13" s="24"/>
    </row>
    <row r="14" spans="1:10" x14ac:dyDescent="0.3">
      <c r="B14" t="s">
        <v>17</v>
      </c>
      <c r="D14" s="25">
        <v>535</v>
      </c>
      <c r="E14" s="26"/>
      <c r="F14" s="27">
        <f>'[1]1 - Seizoenoverzicht'!D70</f>
        <v>850</v>
      </c>
      <c r="G14" s="28">
        <v>535</v>
      </c>
      <c r="H14" s="27">
        <f t="shared" si="0"/>
        <v>315</v>
      </c>
      <c r="I14" s="26"/>
      <c r="J14" s="28">
        <v>850</v>
      </c>
    </row>
    <row r="15" spans="1:10" x14ac:dyDescent="0.3">
      <c r="D15" s="29">
        <f t="shared" ref="D15:F15" si="1">SUM(D8:D14)</f>
        <v>4114</v>
      </c>
      <c r="E15" s="30"/>
      <c r="F15" s="29">
        <f t="shared" si="1"/>
        <v>4031.1</v>
      </c>
      <c r="G15" s="31">
        <f>SUM(G8:G14)</f>
        <v>3780</v>
      </c>
      <c r="H15" s="29">
        <f t="shared" si="0"/>
        <v>251.09999999999991</v>
      </c>
      <c r="I15" s="32"/>
      <c r="J15" s="31">
        <f>SUM(J8:J14)</f>
        <v>3482</v>
      </c>
    </row>
    <row r="16" spans="1:10" x14ac:dyDescent="0.3">
      <c r="A16" s="17" t="s">
        <v>18</v>
      </c>
      <c r="B16" s="33"/>
      <c r="C16" s="34"/>
      <c r="D16" s="35"/>
      <c r="E16" s="34"/>
      <c r="F16" s="36"/>
      <c r="G16" s="36"/>
      <c r="H16" s="36"/>
      <c r="I16" s="37"/>
      <c r="J16" s="38"/>
    </row>
    <row r="17" spans="2:13" x14ac:dyDescent="0.3">
      <c r="B17" t="s">
        <v>19</v>
      </c>
      <c r="D17" s="21">
        <v>423.5</v>
      </c>
      <c r="E17" s="22"/>
      <c r="F17" s="23">
        <f>'[1]1 - Seizoenoverzicht'!D74</f>
        <v>423.5</v>
      </c>
      <c r="G17" s="24">
        <v>424</v>
      </c>
      <c r="H17" s="23">
        <f t="shared" ref="H17:H37" si="2">F17-G17</f>
        <v>-0.5</v>
      </c>
      <c r="I17" s="22"/>
      <c r="J17" s="24">
        <v>424</v>
      </c>
    </row>
    <row r="18" spans="2:13" x14ac:dyDescent="0.3">
      <c r="B18" t="s">
        <v>20</v>
      </c>
      <c r="D18" s="21">
        <v>123</v>
      </c>
      <c r="E18" s="22"/>
      <c r="F18" s="23">
        <f>'[1]1 - Seizoenoverzicht'!D75</f>
        <v>152.32</v>
      </c>
      <c r="G18" s="24">
        <v>125</v>
      </c>
      <c r="H18" s="23">
        <f t="shared" si="2"/>
        <v>27.319999999999993</v>
      </c>
      <c r="I18" s="22"/>
      <c r="J18" s="24">
        <v>150</v>
      </c>
    </row>
    <row r="19" spans="2:13" x14ac:dyDescent="0.3">
      <c r="B19" t="s">
        <v>21</v>
      </c>
      <c r="D19" s="21">
        <v>126</v>
      </c>
      <c r="E19" s="22"/>
      <c r="F19" s="23">
        <f>'[1]1 - Seizoenoverzicht'!D76</f>
        <v>142.83000000000001</v>
      </c>
      <c r="G19" s="24">
        <v>150</v>
      </c>
      <c r="H19" s="23">
        <f t="shared" si="2"/>
        <v>-7.1699999999999875</v>
      </c>
      <c r="I19" s="22"/>
      <c r="J19" s="24">
        <v>150</v>
      </c>
    </row>
    <row r="20" spans="2:13" hidden="1" x14ac:dyDescent="0.3">
      <c r="B20" t="s">
        <v>22</v>
      </c>
      <c r="D20" s="21">
        <v>0</v>
      </c>
      <c r="E20" s="22"/>
      <c r="F20" s="23">
        <f>'[1]1 - Seizoenoverzicht'!E77</f>
        <v>0</v>
      </c>
      <c r="G20" s="24"/>
      <c r="H20" s="23">
        <f t="shared" si="2"/>
        <v>0</v>
      </c>
      <c r="I20" s="22"/>
      <c r="J20" s="24"/>
    </row>
    <row r="21" spans="2:13" hidden="1" x14ac:dyDescent="0.3">
      <c r="B21" t="s">
        <v>23</v>
      </c>
      <c r="D21" s="21">
        <v>144.94999999999999</v>
      </c>
      <c r="E21" s="22"/>
      <c r="F21" s="23">
        <f>'[1]1 - Seizoenoverzicht'!E78</f>
        <v>150</v>
      </c>
      <c r="G21" s="24"/>
      <c r="H21" s="23">
        <f t="shared" si="2"/>
        <v>150</v>
      </c>
      <c r="I21" s="22"/>
      <c r="J21" s="24"/>
    </row>
    <row r="22" spans="2:13" x14ac:dyDescent="0.3">
      <c r="B22" t="s">
        <v>24</v>
      </c>
      <c r="D22" s="21">
        <v>82</v>
      </c>
      <c r="E22" s="22"/>
      <c r="F22" s="23">
        <f>'[1]1 - Seizoenoverzicht'!D79</f>
        <v>66.549999999999983</v>
      </c>
      <c r="G22" s="24">
        <v>85</v>
      </c>
      <c r="H22" s="23">
        <f t="shared" si="2"/>
        <v>-18.450000000000017</v>
      </c>
      <c r="I22" s="22"/>
      <c r="J22" s="24">
        <v>85</v>
      </c>
    </row>
    <row r="23" spans="2:13" x14ac:dyDescent="0.3">
      <c r="B23" t="s">
        <v>25</v>
      </c>
      <c r="D23" s="21">
        <v>73</v>
      </c>
      <c r="E23" s="22"/>
      <c r="F23" s="23">
        <f>-'[1]P3952367 zkl betaalrek'!Z620</f>
        <v>38</v>
      </c>
      <c r="G23" s="24">
        <v>200</v>
      </c>
      <c r="H23" s="23">
        <f t="shared" si="2"/>
        <v>-162</v>
      </c>
      <c r="I23" s="22"/>
      <c r="J23" s="24">
        <v>200</v>
      </c>
    </row>
    <row r="24" spans="2:13" x14ac:dyDescent="0.3">
      <c r="B24" t="s">
        <v>26</v>
      </c>
      <c r="D24" s="21"/>
      <c r="E24" s="22"/>
      <c r="F24" s="23">
        <v>7</v>
      </c>
      <c r="G24" s="24">
        <v>16</v>
      </c>
      <c r="H24" s="23">
        <f t="shared" si="2"/>
        <v>-9</v>
      </c>
      <c r="I24" s="22"/>
      <c r="J24" s="24">
        <v>8</v>
      </c>
    </row>
    <row r="25" spans="2:13" x14ac:dyDescent="0.3">
      <c r="B25" t="s">
        <v>27</v>
      </c>
      <c r="D25" s="21">
        <v>0</v>
      </c>
      <c r="E25" s="22"/>
      <c r="F25" s="23"/>
      <c r="G25" s="24">
        <v>150</v>
      </c>
      <c r="H25" s="23">
        <f t="shared" si="2"/>
        <v>-150</v>
      </c>
      <c r="I25" s="22"/>
      <c r="J25" s="24">
        <v>150</v>
      </c>
    </row>
    <row r="26" spans="2:13" hidden="1" x14ac:dyDescent="0.3">
      <c r="B26" t="s">
        <v>28</v>
      </c>
      <c r="D26" s="21">
        <v>0</v>
      </c>
      <c r="E26" s="22"/>
      <c r="F26" s="23">
        <f>'[1]1 - Seizoenoverzicht'!E83</f>
        <v>0</v>
      </c>
      <c r="G26" s="24"/>
      <c r="H26" s="23">
        <f t="shared" si="2"/>
        <v>0</v>
      </c>
      <c r="I26" s="22"/>
      <c r="J26" s="24"/>
    </row>
    <row r="27" spans="2:13" hidden="1" x14ac:dyDescent="0.3">
      <c r="B27" t="s">
        <v>29</v>
      </c>
      <c r="D27" s="21">
        <v>0</v>
      </c>
      <c r="E27" s="22"/>
      <c r="F27" s="23">
        <f>'[1]1 - Seizoenoverzicht'!E84</f>
        <v>0</v>
      </c>
      <c r="G27" s="24"/>
      <c r="H27" s="23">
        <f t="shared" si="2"/>
        <v>0</v>
      </c>
      <c r="I27" s="22"/>
      <c r="J27" s="24"/>
    </row>
    <row r="28" spans="2:13" x14ac:dyDescent="0.3">
      <c r="B28" t="s">
        <v>30</v>
      </c>
      <c r="D28" s="21">
        <v>0</v>
      </c>
      <c r="E28" s="22"/>
      <c r="F28" s="23"/>
      <c r="G28" s="24">
        <v>2000</v>
      </c>
      <c r="H28" s="23">
        <f t="shared" si="2"/>
        <v>-2000</v>
      </c>
      <c r="I28" s="22"/>
      <c r="J28" s="24">
        <v>350</v>
      </c>
    </row>
    <row r="29" spans="2:13" x14ac:dyDescent="0.3">
      <c r="B29" t="s">
        <v>31</v>
      </c>
      <c r="D29" s="21">
        <v>316.47000000000003</v>
      </c>
      <c r="E29" s="22"/>
      <c r="F29" s="23">
        <f>'[1]1 - Seizoenoverzicht'!D85</f>
        <v>314.7</v>
      </c>
      <c r="G29" s="24">
        <v>300</v>
      </c>
      <c r="H29" s="23">
        <f t="shared" si="2"/>
        <v>14.699999999999989</v>
      </c>
      <c r="I29" s="22"/>
      <c r="J29" s="24">
        <v>300</v>
      </c>
      <c r="L29" s="39"/>
      <c r="M29" s="39"/>
    </row>
    <row r="30" spans="2:13" hidden="1" x14ac:dyDescent="0.3">
      <c r="B30" t="s">
        <v>32</v>
      </c>
      <c r="D30" s="21">
        <v>0</v>
      </c>
      <c r="E30" s="22"/>
      <c r="F30" s="23">
        <f>'[1]1 - Seizoenoverzicht'!E86</f>
        <v>0</v>
      </c>
      <c r="G30" s="24"/>
      <c r="H30" s="23">
        <f t="shared" si="2"/>
        <v>0</v>
      </c>
      <c r="I30" s="22"/>
      <c r="J30" s="24"/>
      <c r="L30" s="39"/>
      <c r="M30" s="39"/>
    </row>
    <row r="31" spans="2:13" x14ac:dyDescent="0.3">
      <c r="B31" t="s">
        <v>33</v>
      </c>
      <c r="D31" s="21">
        <v>50</v>
      </c>
      <c r="E31" s="22"/>
      <c r="F31" s="23"/>
      <c r="G31" s="24">
        <v>50</v>
      </c>
      <c r="H31" s="23">
        <f t="shared" si="2"/>
        <v>-50</v>
      </c>
      <c r="I31" s="22"/>
      <c r="J31" s="24">
        <v>50</v>
      </c>
      <c r="L31" s="39"/>
      <c r="M31" s="39"/>
    </row>
    <row r="32" spans="2:13" x14ac:dyDescent="0.3">
      <c r="B32" t="s">
        <v>34</v>
      </c>
      <c r="D32" s="21">
        <v>357</v>
      </c>
      <c r="E32" s="22"/>
      <c r="F32" s="23">
        <f>'[1]1 - Seizoenoverzicht'!D88</f>
        <v>318.20000000000005</v>
      </c>
      <c r="G32" s="24">
        <v>250</v>
      </c>
      <c r="H32" s="23">
        <f t="shared" si="2"/>
        <v>68.200000000000045</v>
      </c>
      <c r="I32" s="22"/>
      <c r="J32" s="24">
        <v>320</v>
      </c>
      <c r="K32" s="4"/>
    </row>
    <row r="33" spans="1:11" x14ac:dyDescent="0.3">
      <c r="B33" t="s">
        <v>35</v>
      </c>
      <c r="D33" s="21">
        <v>1301</v>
      </c>
      <c r="E33" s="22"/>
      <c r="F33" s="23">
        <f>'[1]1 - Seizoenoverzicht'!D89</f>
        <v>2283.1999999999998</v>
      </c>
      <c r="G33" s="24">
        <v>1300</v>
      </c>
      <c r="H33" s="23">
        <f t="shared" si="2"/>
        <v>983.19999999999982</v>
      </c>
      <c r="I33" s="22"/>
      <c r="J33" s="24">
        <v>2300</v>
      </c>
      <c r="K33" s="4"/>
    </row>
    <row r="34" spans="1:11" x14ac:dyDescent="0.3">
      <c r="B34" t="s">
        <v>36</v>
      </c>
      <c r="D34" s="21">
        <v>180</v>
      </c>
      <c r="E34" s="22"/>
      <c r="F34" s="23">
        <f>'[1]1 - Seizoenoverzicht'!D90</f>
        <v>175</v>
      </c>
      <c r="G34" s="24">
        <v>180</v>
      </c>
      <c r="H34" s="23">
        <f t="shared" si="2"/>
        <v>-5</v>
      </c>
      <c r="I34" s="22"/>
      <c r="J34" s="24">
        <v>180</v>
      </c>
    </row>
    <row r="35" spans="1:11" x14ac:dyDescent="0.3">
      <c r="B35" t="s">
        <v>37</v>
      </c>
      <c r="D35" s="21"/>
      <c r="E35" s="22"/>
      <c r="F35" s="23">
        <f>'[1]1 - Seizoenoverzicht'!D82</f>
        <v>300</v>
      </c>
      <c r="G35" s="24">
        <v>50</v>
      </c>
      <c r="H35" s="23">
        <f t="shared" si="2"/>
        <v>250</v>
      </c>
      <c r="I35" s="22"/>
      <c r="J35" s="24">
        <v>150</v>
      </c>
    </row>
    <row r="36" spans="1:11" x14ac:dyDescent="0.3">
      <c r="B36" t="s">
        <v>38</v>
      </c>
      <c r="D36" s="21">
        <v>3</v>
      </c>
      <c r="E36" s="22"/>
      <c r="F36" s="23">
        <f>'[1]1 - Seizoenoverzicht'!D92-'[1]P3952367 zkl betaalrek'!AA620</f>
        <v>219.89</v>
      </c>
      <c r="G36" s="24">
        <v>100</v>
      </c>
      <c r="H36" s="27">
        <f t="shared" si="2"/>
        <v>119.88999999999999</v>
      </c>
      <c r="I36" s="40"/>
      <c r="J36" s="24">
        <v>100</v>
      </c>
    </row>
    <row r="37" spans="1:11" x14ac:dyDescent="0.3">
      <c r="D37" s="41">
        <f t="shared" ref="D37:E37" si="3">SUM(D17:D36)</f>
        <v>3179.92</v>
      </c>
      <c r="E37" s="41">
        <f t="shared" si="3"/>
        <v>0</v>
      </c>
      <c r="F37" s="41">
        <v>4442</v>
      </c>
      <c r="G37" s="42">
        <f>SUM(G17:G36)</f>
        <v>5380</v>
      </c>
      <c r="H37" s="41">
        <f t="shared" si="2"/>
        <v>-938</v>
      </c>
      <c r="I37" s="43"/>
      <c r="J37" s="42">
        <f>SUM(J17:J36)</f>
        <v>4917</v>
      </c>
    </row>
    <row r="38" spans="1:11" x14ac:dyDescent="0.3">
      <c r="D38" s="18"/>
      <c r="F38" s="19"/>
      <c r="G38" s="19"/>
      <c r="H38" s="19"/>
      <c r="J38" s="20"/>
    </row>
    <row r="39" spans="1:11" ht="15" thickBot="1" x14ac:dyDescent="0.35">
      <c r="B39" s="3" t="s">
        <v>39</v>
      </c>
      <c r="C39" s="3"/>
      <c r="D39" s="44">
        <f t="shared" ref="D39:G39" si="4">D15-D37</f>
        <v>934.07999999999993</v>
      </c>
      <c r="E39" s="45"/>
      <c r="F39" s="44">
        <f t="shared" si="4"/>
        <v>-410.90000000000009</v>
      </c>
      <c r="G39" s="46">
        <f t="shared" si="4"/>
        <v>-1600</v>
      </c>
      <c r="H39" s="44">
        <f>F39-G39</f>
        <v>1189.0999999999999</v>
      </c>
      <c r="I39" s="47"/>
      <c r="J39" s="46">
        <f t="shared" ref="J39" si="5">J15-J37</f>
        <v>-1435</v>
      </c>
    </row>
    <row r="40" spans="1:11" ht="15" thickTop="1" x14ac:dyDescent="0.3">
      <c r="B40" s="3"/>
      <c r="C40" s="3"/>
      <c r="D40" s="3"/>
      <c r="E40" s="3"/>
      <c r="F40" s="3"/>
      <c r="G40" s="3"/>
      <c r="H40" s="3"/>
      <c r="I40" s="3"/>
      <c r="J40" s="3"/>
    </row>
    <row r="41" spans="1:11" x14ac:dyDescent="0.3">
      <c r="B41" s="3"/>
      <c r="C41" s="3"/>
      <c r="D41" s="3"/>
      <c r="E41" s="3"/>
      <c r="F41" s="3"/>
      <c r="G41" s="3"/>
      <c r="H41" s="3"/>
      <c r="I41" s="3"/>
      <c r="J41" s="3"/>
    </row>
    <row r="42" spans="1:11" x14ac:dyDescent="0.3">
      <c r="B42" s="3"/>
      <c r="C42" s="3"/>
      <c r="D42" s="3"/>
      <c r="E42" s="3"/>
      <c r="F42" s="3"/>
      <c r="G42" s="3"/>
      <c r="H42" s="3"/>
      <c r="I42" s="3"/>
      <c r="J42" s="3"/>
    </row>
    <row r="43" spans="1:11" x14ac:dyDescent="0.3">
      <c r="D43" s="3"/>
      <c r="E43" s="3"/>
      <c r="F43" s="3"/>
      <c r="G43" s="3"/>
      <c r="H43" s="3"/>
      <c r="I43" s="3"/>
      <c r="J43" s="3"/>
    </row>
    <row r="44" spans="1:11" x14ac:dyDescent="0.3">
      <c r="A44" s="3" t="s">
        <v>40</v>
      </c>
      <c r="D44" s="5" t="s">
        <v>3</v>
      </c>
      <c r="F44" s="6" t="s">
        <v>4</v>
      </c>
      <c r="G44" s="7"/>
      <c r="H44" s="8"/>
      <c r="J44" s="9" t="s">
        <v>5</v>
      </c>
    </row>
    <row r="45" spans="1:11" ht="15" customHeight="1" x14ac:dyDescent="0.3">
      <c r="D45" s="10" t="s">
        <v>7</v>
      </c>
      <c r="E45" s="11"/>
      <c r="F45" s="12" t="str">
        <f>F6</f>
        <v>Realisatie</v>
      </c>
      <c r="G45" s="13" t="s">
        <v>8</v>
      </c>
      <c r="H45" s="14" t="s">
        <v>41</v>
      </c>
      <c r="J45" s="16" t="s">
        <v>8</v>
      </c>
    </row>
    <row r="46" spans="1:11" x14ac:dyDescent="0.3">
      <c r="A46" s="17" t="s">
        <v>42</v>
      </c>
      <c r="B46" s="33"/>
      <c r="D46" s="18"/>
      <c r="F46" s="19"/>
      <c r="G46" s="19"/>
      <c r="H46" s="19"/>
      <c r="I46" s="48"/>
      <c r="J46" s="20"/>
    </row>
    <row r="47" spans="1:11" x14ac:dyDescent="0.3">
      <c r="B47" s="33" t="s">
        <v>43</v>
      </c>
      <c r="D47" s="21"/>
      <c r="E47" s="49"/>
      <c r="F47" s="23"/>
      <c r="G47" s="23"/>
      <c r="H47" s="23"/>
      <c r="J47" s="24"/>
    </row>
    <row r="48" spans="1:11" x14ac:dyDescent="0.3">
      <c r="B48" t="s">
        <v>44</v>
      </c>
      <c r="D48" s="50">
        <v>210</v>
      </c>
      <c r="E48" s="51"/>
      <c r="F48" s="52">
        <f>'[1]1 - Seizoenoverzicht'!D102</f>
        <v>120</v>
      </c>
      <c r="G48" s="52">
        <f>G9</f>
        <v>175</v>
      </c>
      <c r="H48" s="52">
        <f>F48-G48</f>
        <v>-55</v>
      </c>
      <c r="J48" s="53">
        <v>120</v>
      </c>
    </row>
    <row r="49" spans="1:12" x14ac:dyDescent="0.3">
      <c r="B49" t="s">
        <v>45</v>
      </c>
      <c r="D49" s="50">
        <v>535</v>
      </c>
      <c r="E49" s="51"/>
      <c r="F49" s="52">
        <f>'[1]1 - Seizoenoverzicht'!D104</f>
        <v>850</v>
      </c>
      <c r="G49" s="52">
        <f>G14</f>
        <v>535</v>
      </c>
      <c r="H49" s="52">
        <f>F49-G49</f>
        <v>315</v>
      </c>
      <c r="J49" s="53">
        <f>J14</f>
        <v>850</v>
      </c>
    </row>
    <row r="50" spans="1:12" x14ac:dyDescent="0.3">
      <c r="B50" t="s">
        <v>46</v>
      </c>
      <c r="C50" s="3"/>
      <c r="D50" s="54">
        <f>SUM(D48:D49)</f>
        <v>745</v>
      </c>
      <c r="E50" s="55"/>
      <c r="F50" s="56">
        <f>SUM(F47:F49)</f>
        <v>970</v>
      </c>
      <c r="G50" s="56">
        <f t="shared" ref="G50:H50" si="6">SUM(G47:G49)</f>
        <v>710</v>
      </c>
      <c r="H50" s="56">
        <f t="shared" si="6"/>
        <v>260</v>
      </c>
      <c r="J50" s="57">
        <f>SUM(J48:J49)</f>
        <v>970</v>
      </c>
    </row>
    <row r="51" spans="1:12" x14ac:dyDescent="0.3">
      <c r="A51" s="17" t="s">
        <v>47</v>
      </c>
      <c r="D51" s="50"/>
      <c r="E51" s="51"/>
      <c r="F51" s="52"/>
      <c r="G51" s="52"/>
      <c r="H51" s="52"/>
      <c r="I51" s="58"/>
      <c r="J51" s="53"/>
      <c r="K51" s="3"/>
      <c r="L51" s="3"/>
    </row>
    <row r="52" spans="1:12" x14ac:dyDescent="0.3">
      <c r="A52" s="17"/>
      <c r="B52" t="s">
        <v>48</v>
      </c>
      <c r="D52" s="50">
        <v>357</v>
      </c>
      <c r="E52" s="51"/>
      <c r="F52" s="52">
        <f>-'[1]1 - Seizoenoverzicht'!D109</f>
        <v>318.20000000000005</v>
      </c>
      <c r="G52" s="52">
        <f>G32</f>
        <v>250</v>
      </c>
      <c r="H52" s="52">
        <f>F52-G52</f>
        <v>68.200000000000045</v>
      </c>
      <c r="I52" s="58"/>
      <c r="J52" s="53">
        <v>320</v>
      </c>
      <c r="K52" s="3"/>
      <c r="L52" s="3"/>
    </row>
    <row r="53" spans="1:12" x14ac:dyDescent="0.3">
      <c r="A53" s="17"/>
      <c r="B53" t="s">
        <v>49</v>
      </c>
      <c r="D53" s="50">
        <v>1301</v>
      </c>
      <c r="E53" s="51"/>
      <c r="F53" s="52">
        <f>-'[1]1 - Seizoenoverzicht'!D110</f>
        <v>2283.1999999999998</v>
      </c>
      <c r="G53" s="52">
        <f>G33</f>
        <v>1300</v>
      </c>
      <c r="H53" s="52">
        <f>F53-G53</f>
        <v>983.19999999999982</v>
      </c>
      <c r="I53" s="58"/>
      <c r="J53" s="53">
        <v>2300</v>
      </c>
      <c r="K53" s="3"/>
      <c r="L53" s="3"/>
    </row>
    <row r="54" spans="1:12" x14ac:dyDescent="0.3">
      <c r="B54" t="s">
        <v>50</v>
      </c>
      <c r="C54" s="3"/>
      <c r="D54" s="56">
        <f>SUM(D52:D53)</f>
        <v>1658</v>
      </c>
      <c r="E54" s="55"/>
      <c r="F54" s="56">
        <f>SUM(F52:F53)</f>
        <v>2601.3999999999996</v>
      </c>
      <c r="G54" s="56">
        <f t="shared" ref="G54:H54" si="7">SUM(G52:G53)</f>
        <v>1550</v>
      </c>
      <c r="H54" s="56">
        <f t="shared" si="7"/>
        <v>1051.3999999999999</v>
      </c>
      <c r="I54" s="59"/>
      <c r="J54" s="57">
        <f>SUM(J52:J53)</f>
        <v>2620</v>
      </c>
    </row>
    <row r="55" spans="1:12" x14ac:dyDescent="0.3">
      <c r="D55" s="50"/>
      <c r="E55" s="51"/>
      <c r="F55" s="52"/>
      <c r="G55" s="52"/>
      <c r="H55" s="52"/>
      <c r="J55" s="53"/>
    </row>
    <row r="56" spans="1:12" ht="15" thickBot="1" x14ac:dyDescent="0.35">
      <c r="B56" s="3" t="s">
        <v>51</v>
      </c>
      <c r="C56" s="3"/>
      <c r="D56" s="60">
        <f t="shared" ref="D56:H56" si="8">D50-D54</f>
        <v>-913</v>
      </c>
      <c r="E56" s="61"/>
      <c r="F56" s="60">
        <f t="shared" si="8"/>
        <v>-1631.3999999999996</v>
      </c>
      <c r="G56" s="60">
        <f t="shared" si="8"/>
        <v>-840</v>
      </c>
      <c r="H56" s="60">
        <f t="shared" si="8"/>
        <v>-791.39999999999986</v>
      </c>
      <c r="I56" s="62"/>
      <c r="J56" s="63">
        <f>J50-J54</f>
        <v>-1650</v>
      </c>
    </row>
    <row r="57" spans="1:12" ht="15" thickTop="1" x14ac:dyDescent="0.3">
      <c r="G57" s="64"/>
      <c r="H57" s="64"/>
      <c r="I57" s="62"/>
      <c r="K57" s="3"/>
      <c r="L57" s="3"/>
    </row>
    <row r="59" spans="1:12" x14ac:dyDescent="0.3">
      <c r="G59" s="3"/>
      <c r="H59" s="3"/>
      <c r="I59" s="58"/>
      <c r="K59" s="3"/>
      <c r="L59" s="3"/>
    </row>
  </sheetData>
  <mergeCells count="5">
    <mergeCell ref="A1:J1"/>
    <mergeCell ref="A2:J2"/>
    <mergeCell ref="A3:J3"/>
    <mergeCell ref="F5:H5"/>
    <mergeCell ref="F44:H4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abSelected="1" workbookViewId="0">
      <selection activeCell="C22" sqref="C22"/>
    </sheetView>
  </sheetViews>
  <sheetFormatPr defaultRowHeight="14.4" x14ac:dyDescent="0.3"/>
  <cols>
    <col min="3" max="3" width="12.5546875" customWidth="1"/>
    <col min="4" max="5" width="12.6640625" customWidth="1"/>
    <col min="6" max="6" width="13.44140625" hidden="1" customWidth="1"/>
    <col min="7" max="7" width="2.109375" customWidth="1"/>
    <col min="10" max="10" width="24.5546875" customWidth="1"/>
    <col min="11" max="11" width="12.5546875" customWidth="1"/>
    <col min="12" max="12" width="12.6640625" customWidth="1"/>
    <col min="13" max="13" width="16.6640625" customWidth="1"/>
  </cols>
  <sheetData>
    <row r="1" spans="1:12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3">
      <c r="A2" s="1" t="s">
        <v>52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x14ac:dyDescent="0.3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x14ac:dyDescent="0.3">
      <c r="A5" s="65" t="s">
        <v>53</v>
      </c>
      <c r="D5" s="66">
        <v>42978</v>
      </c>
      <c r="E5" s="67">
        <v>42613</v>
      </c>
      <c r="F5" s="68">
        <v>40421</v>
      </c>
      <c r="H5" s="65" t="s">
        <v>54</v>
      </c>
      <c r="K5" s="66">
        <v>42613</v>
      </c>
      <c r="L5" s="67">
        <f>E5</f>
        <v>42613</v>
      </c>
    </row>
    <row r="6" spans="1:12" x14ac:dyDescent="0.3">
      <c r="D6" s="19"/>
      <c r="E6" s="69"/>
      <c r="K6" s="19"/>
      <c r="L6" s="69"/>
    </row>
    <row r="7" spans="1:12" x14ac:dyDescent="0.3">
      <c r="A7" s="65" t="s">
        <v>55</v>
      </c>
      <c r="D7" s="19"/>
      <c r="E7" s="69"/>
      <c r="K7" s="19"/>
      <c r="L7" s="69"/>
    </row>
    <row r="8" spans="1:12" x14ac:dyDescent="0.3">
      <c r="D8" s="19"/>
      <c r="E8" s="69"/>
      <c r="K8" s="19"/>
      <c r="L8" s="69"/>
    </row>
    <row r="9" spans="1:12" x14ac:dyDescent="0.3">
      <c r="A9" s="3" t="s">
        <v>56</v>
      </c>
      <c r="D9" s="19"/>
      <c r="E9" s="69"/>
      <c r="H9" s="3" t="s">
        <v>57</v>
      </c>
      <c r="K9" s="19"/>
      <c r="L9" s="69"/>
    </row>
    <row r="10" spans="1:12" x14ac:dyDescent="0.3">
      <c r="A10" t="s">
        <v>58</v>
      </c>
      <c r="D10" s="70">
        <f>'[1]1 - Seizoenoverzicht'!D16</f>
        <v>22.5</v>
      </c>
      <c r="E10" s="71">
        <f>'[1]1 - Seizoenoverzicht'!G16</f>
        <v>0</v>
      </c>
      <c r="F10" s="22">
        <f>'[1]1 - Seizoenoverzicht'!J16</f>
        <v>55</v>
      </c>
      <c r="H10" t="s">
        <v>59</v>
      </c>
      <c r="K10" s="70">
        <f>'[1]1 - Seizoenoverzicht'!D37</f>
        <v>1000</v>
      </c>
      <c r="L10" s="71">
        <f>'[1]1 - Seizoenoverzicht'!G37</f>
        <v>1000</v>
      </c>
    </row>
    <row r="11" spans="1:12" x14ac:dyDescent="0.3">
      <c r="A11" t="s">
        <v>60</v>
      </c>
      <c r="D11" s="72">
        <f>'[1]1 - Seizoenoverzicht'!E18</f>
        <v>0</v>
      </c>
      <c r="E11" s="73">
        <f>'[1]1 - Seizoenoverzicht'!G18</f>
        <v>0</v>
      </c>
      <c r="F11" s="40">
        <f>'[1]1 - Seizoenoverzicht'!J18</f>
        <v>117</v>
      </c>
      <c r="H11" t="s">
        <v>61</v>
      </c>
      <c r="K11" s="70">
        <f>'[1]1 - Seizoenoverzicht'!D38</f>
        <v>2487.3900000000008</v>
      </c>
      <c r="L11" s="71">
        <f>'[1]1 - Seizoenoverzicht'!E38</f>
        <v>1553.0100000000007</v>
      </c>
    </row>
    <row r="12" spans="1:12" ht="15" thickBot="1" x14ac:dyDescent="0.35">
      <c r="A12" t="s">
        <v>62</v>
      </c>
      <c r="D12" s="70">
        <f>'[1]1 - Seizoenoverzicht'!D19</f>
        <v>734.05</v>
      </c>
      <c r="E12" s="71"/>
      <c r="F12" s="22">
        <f>'[1]1 - Seizoenoverzicht'!J19</f>
        <v>650</v>
      </c>
      <c r="H12" t="s">
        <v>63</v>
      </c>
      <c r="K12" s="74">
        <f>'[1]1 - Seizoenoverzicht'!D39</f>
        <v>-410.58999999999969</v>
      </c>
      <c r="L12" s="75">
        <f>'[1]1 - Seizoenoverzicht'!E39</f>
        <v>934.38</v>
      </c>
    </row>
    <row r="13" spans="1:12" ht="15" thickBot="1" x14ac:dyDescent="0.35">
      <c r="A13" t="s">
        <v>64</v>
      </c>
      <c r="D13" s="74">
        <f>'[1]1 - Seizoenoverzicht'!E20</f>
        <v>0</v>
      </c>
      <c r="E13" s="75">
        <f>'[1]1 - Seizoenoverzicht'!G20</f>
        <v>0</v>
      </c>
      <c r="F13" s="76">
        <f>'[1]1 - Seizoenoverzicht'!J20</f>
        <v>0</v>
      </c>
      <c r="K13" s="77">
        <f t="shared" ref="K13:L13" si="0">SUM(K10:K12)</f>
        <v>3076.8000000000011</v>
      </c>
      <c r="L13" s="78">
        <f t="shared" si="0"/>
        <v>3487.3900000000008</v>
      </c>
    </row>
    <row r="14" spans="1:12" x14ac:dyDescent="0.3">
      <c r="D14" s="77">
        <f t="shared" ref="D14:E14" si="1">SUM(D10:D13)</f>
        <v>756.55</v>
      </c>
      <c r="E14" s="78">
        <f t="shared" si="1"/>
        <v>0</v>
      </c>
      <c r="F14" s="79">
        <f>SUM(F10:F13)</f>
        <v>822</v>
      </c>
      <c r="K14" s="70"/>
      <c r="L14" s="71"/>
    </row>
    <row r="15" spans="1:12" x14ac:dyDescent="0.3">
      <c r="D15" s="70"/>
      <c r="E15" s="71"/>
      <c r="K15" s="70"/>
      <c r="L15" s="71"/>
    </row>
    <row r="16" spans="1:12" x14ac:dyDescent="0.3">
      <c r="A16" s="80" t="s">
        <v>65</v>
      </c>
      <c r="D16" s="70"/>
      <c r="E16" s="71"/>
      <c r="H16" s="3" t="s">
        <v>66</v>
      </c>
      <c r="K16" s="70"/>
      <c r="L16" s="71"/>
    </row>
    <row r="17" spans="1:12" x14ac:dyDescent="0.3">
      <c r="A17" t="s">
        <v>67</v>
      </c>
      <c r="D17" s="70">
        <f>'[1]1 - Seizoenoverzicht'!D25</f>
        <v>2209.1499999999996</v>
      </c>
      <c r="E17" s="71">
        <f>'[1]1 - Seizoenoverzicht'!E25</f>
        <v>1039.8399999999999</v>
      </c>
      <c r="F17" s="49">
        <f>'[1]1 - Seizoenoverzicht'!J25</f>
        <v>3604</v>
      </c>
      <c r="H17" t="s">
        <v>68</v>
      </c>
      <c r="K17" s="70">
        <f>'[1]1 - Seizoenoverzicht'!E43</f>
        <v>0</v>
      </c>
      <c r="L17" s="71">
        <f>'[1]1 - Seizoenoverzicht'!G43</f>
        <v>0</v>
      </c>
    </row>
    <row r="18" spans="1:12" ht="15" thickBot="1" x14ac:dyDescent="0.35">
      <c r="A18" t="s">
        <v>69</v>
      </c>
      <c r="D18" s="74">
        <f>'[1]1 - Seizoenoverzicht'!D26</f>
        <v>3108.6000000000004</v>
      </c>
      <c r="E18" s="75">
        <f>'[1]1 - Seizoenoverzicht'!E26</f>
        <v>6000</v>
      </c>
      <c r="F18" s="81">
        <f>'[1]1 - Seizoenoverzicht'!J26</f>
        <v>480</v>
      </c>
      <c r="H18" t="s">
        <v>70</v>
      </c>
      <c r="K18" s="70">
        <f>'[1]1 - Seizoenoverzicht'!E45</f>
        <v>250</v>
      </c>
      <c r="L18" s="71">
        <f>'[1]1 - Seizoenoverzicht'!G45</f>
        <v>250</v>
      </c>
    </row>
    <row r="19" spans="1:12" x14ac:dyDescent="0.3">
      <c r="D19" s="77">
        <f t="shared" ref="D19:E19" si="2">SUM(D17:D18)</f>
        <v>5317.75</v>
      </c>
      <c r="E19" s="78">
        <f t="shared" si="2"/>
        <v>7039.84</v>
      </c>
      <c r="F19" s="79">
        <f>SUM(F17:F18)</f>
        <v>4084</v>
      </c>
      <c r="H19" t="s">
        <v>71</v>
      </c>
      <c r="K19" s="70">
        <f>'[1]1 - Seizoenoverzicht'!D46</f>
        <v>2497.5</v>
      </c>
      <c r="L19" s="71">
        <f>'[1]1 - Seizoenoverzicht'!E46</f>
        <v>3052.5</v>
      </c>
    </row>
    <row r="20" spans="1:12" x14ac:dyDescent="0.3">
      <c r="D20" s="82"/>
      <c r="E20" s="83"/>
      <c r="F20" s="30"/>
      <c r="H20" t="s">
        <v>72</v>
      </c>
      <c r="K20" s="70">
        <f>'[1]1 - Seizoenoverzicht'!E47</f>
        <v>0</v>
      </c>
      <c r="L20" s="71">
        <f>'[1]1 - Seizoenoverzicht'!G47</f>
        <v>0</v>
      </c>
    </row>
    <row r="21" spans="1:12" ht="15" thickBot="1" x14ac:dyDescent="0.35">
      <c r="A21" s="65" t="s">
        <v>73</v>
      </c>
      <c r="D21" s="70"/>
      <c r="E21" s="71"/>
      <c r="H21" t="s">
        <v>74</v>
      </c>
      <c r="K21" s="74">
        <f>'[1]1 - Seizoenoverzicht'!E49</f>
        <v>250</v>
      </c>
      <c r="L21" s="75">
        <f>'[1]1 - Seizoenoverzicht'!G49</f>
        <v>250</v>
      </c>
    </row>
    <row r="22" spans="1:12" x14ac:dyDescent="0.3">
      <c r="D22" s="70">
        <v>0</v>
      </c>
      <c r="E22" s="71">
        <v>0</v>
      </c>
      <c r="K22" s="77">
        <f t="shared" ref="K22:L22" si="3">SUM(K17:K21)</f>
        <v>2997.5</v>
      </c>
      <c r="L22" s="78">
        <f t="shared" si="3"/>
        <v>3552.5</v>
      </c>
    </row>
    <row r="23" spans="1:12" x14ac:dyDescent="0.3">
      <c r="D23" s="70"/>
      <c r="E23" s="71"/>
      <c r="K23" s="70"/>
      <c r="L23" s="71"/>
    </row>
    <row r="24" spans="1:12" ht="15" thickBot="1" x14ac:dyDescent="0.35">
      <c r="D24" s="70"/>
      <c r="E24" s="71"/>
      <c r="K24" s="70"/>
      <c r="L24" s="71"/>
    </row>
    <row r="25" spans="1:12" ht="15" thickBot="1" x14ac:dyDescent="0.35">
      <c r="D25" s="84">
        <f t="shared" ref="D25:E25" si="4">D14+D19</f>
        <v>6074.3</v>
      </c>
      <c r="E25" s="85">
        <f t="shared" si="4"/>
        <v>7039.84</v>
      </c>
      <c r="F25" s="86">
        <f>F14+F19</f>
        <v>4906</v>
      </c>
      <c r="K25" s="84">
        <f t="shared" ref="K25:L25" si="5">K13+K22</f>
        <v>6074.3000000000011</v>
      </c>
      <c r="L25" s="85">
        <f t="shared" si="5"/>
        <v>7039.8900000000012</v>
      </c>
    </row>
    <row r="26" spans="1:12" ht="15" thickTop="1" x14ac:dyDescent="0.3"/>
  </sheetData>
  <mergeCells count="3">
    <mergeCell ref="A1:L1"/>
    <mergeCell ref="A2:L2"/>
    <mergeCell ref="A3:L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Blad1</vt:lpstr>
      <vt:lpstr>Blad2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 van den Broek</dc:creator>
  <cp:lastModifiedBy>Rene van den Broek</cp:lastModifiedBy>
  <dcterms:created xsi:type="dcterms:W3CDTF">2017-09-07T15:13:26Z</dcterms:created>
  <dcterms:modified xsi:type="dcterms:W3CDTF">2017-09-07T15:15:46Z</dcterms:modified>
</cp:coreProperties>
</file>